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iocel\Downloads\"/>
    </mc:Choice>
  </mc:AlternateContent>
  <bookViews>
    <workbookView xWindow="0" yWindow="0" windowWidth="20400" windowHeight="7035" tabRatio="500"/>
  </bookViews>
  <sheets>
    <sheet name="Barema_Mestrado_Edital" sheetId="7" r:id="rId1"/>
  </sheets>
  <definedNames>
    <definedName name="_xlnm.Print_Area" localSheetId="0">Barema_Mestrado_Edital!$A$1:$D$43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1" i="7" l="1"/>
  <c r="D39" i="7"/>
  <c r="D38" i="7"/>
  <c r="D37" i="7" s="1"/>
  <c r="D40" i="7" s="1"/>
  <c r="D32" i="7"/>
  <c r="D31" i="7"/>
  <c r="D29" i="7"/>
  <c r="D28" i="7"/>
  <c r="D27" i="7"/>
  <c r="D24" i="7"/>
  <c r="D23" i="7"/>
  <c r="D22" i="7"/>
  <c r="D20" i="7"/>
  <c r="D19" i="7"/>
  <c r="D18" i="7"/>
  <c r="D12" i="7"/>
  <c r="D11" i="7"/>
  <c r="D10" i="7" s="1"/>
  <c r="D13" i="7" s="1"/>
  <c r="D8" i="7"/>
  <c r="D7" i="7"/>
  <c r="D6" i="7"/>
  <c r="D3" i="7"/>
  <c r="D4" i="7" s="1"/>
  <c r="D5" i="7" l="1"/>
  <c r="D9" i="7" s="1"/>
  <c r="D34" i="7"/>
  <c r="D35" i="7" s="1"/>
  <c r="D15" i="7" s="1"/>
  <c r="D41" i="7" s="1"/>
</calcChain>
</file>

<file path=xl/sharedStrings.xml><?xml version="1.0" encoding="utf-8"?>
<sst xmlns="http://schemas.openxmlformats.org/spreadsheetml/2006/main" count="43" uniqueCount="37">
  <si>
    <t>QTDE</t>
  </si>
  <si>
    <t>PONT</t>
  </si>
  <si>
    <t>I . Cursos extra-curriculares e consultorias em áreas afins (1 ponto por curso)</t>
  </si>
  <si>
    <t>Pontuação máxima</t>
  </si>
  <si>
    <t>II . ESTÁGIOS E EXPERIÊNCIA PROFISSIONAL:
IC, monitoria, docência, estágios em laboratórios e outros, emprego com relevância na área.</t>
  </si>
  <si>
    <t>Nacional (3 pts/ano)</t>
  </si>
  <si>
    <t>Internacional (5 pts/ano)</t>
  </si>
  <si>
    <t>Participação em projetos de pesquisa/extensão (1 pt/projeto)</t>
  </si>
  <si>
    <t>Igual a um/uma (10 pts)</t>
  </si>
  <si>
    <t>Pontuação máxima (a+b+c)</t>
  </si>
  <si>
    <t>a) Resumos estendido e poster</t>
  </si>
  <si>
    <t>Co-autor:</t>
  </si>
  <si>
    <t>1 (2,5 pts)</t>
  </si>
  <si>
    <t>2 (5 pts)</t>
  </si>
  <si>
    <t>1º autor:</t>
  </si>
  <si>
    <t>1 (5 pts)</t>
  </si>
  <si>
    <t>2 (10 pts)</t>
  </si>
  <si>
    <t>b) Participacão em eventos/congressos</t>
  </si>
  <si>
    <t>-Nacional</t>
  </si>
  <si>
    <t>-Internacional</t>
  </si>
  <si>
    <t>Sub-total (a + b)</t>
  </si>
  <si>
    <t>Pontuação  máxima (a + b)</t>
  </si>
  <si>
    <t>Co-autor: 10 pts</t>
  </si>
  <si>
    <t>1º autor: 15 pts</t>
  </si>
  <si>
    <t>Pontuação máxima (c)</t>
  </si>
  <si>
    <t>TOTAL</t>
  </si>
  <si>
    <t>Pontuação MÁXIMA em cada ítem</t>
  </si>
  <si>
    <r>
      <rPr>
        <b/>
        <sz val="12"/>
        <color theme="1"/>
        <rFont val="Arial"/>
        <family val="2"/>
      </rPr>
      <t>Barema do Mestrado</t>
    </r>
    <r>
      <rPr>
        <sz val="12"/>
        <color theme="1"/>
        <rFont val="Arial"/>
        <family val="2"/>
      </rPr>
      <t xml:space="preserve">
(</t>
    </r>
    <r>
      <rPr>
        <b/>
        <sz val="12"/>
        <color theme="1"/>
        <rFont val="Arial"/>
        <family val="2"/>
      </rPr>
      <t>OBS</t>
    </r>
    <r>
      <rPr>
        <sz val="12"/>
        <color theme="1"/>
        <rFont val="Arial"/>
        <family val="2"/>
      </rPr>
      <t>: APENAS AS CÉLULAS EM AMARELO DEVEM SER PREENCHIDAS)</t>
    </r>
  </si>
  <si>
    <r>
      <t xml:space="preserve">Indicar o </t>
    </r>
    <r>
      <rPr>
        <b/>
        <u/>
        <sz val="11"/>
        <color theme="1"/>
        <rFont val="Arial"/>
        <family val="2"/>
      </rPr>
      <t>número do comprovante</t>
    </r>
    <r>
      <rPr>
        <b/>
        <sz val="11"/>
        <color theme="1"/>
        <rFont val="Arial"/>
        <family val="2"/>
      </rPr>
      <t xml:space="preserve"> e a </t>
    </r>
    <r>
      <rPr>
        <b/>
        <u/>
        <sz val="11"/>
        <color theme="1"/>
        <rFont val="Arial"/>
        <family val="2"/>
      </rPr>
      <t>página</t>
    </r>
    <r>
      <rPr>
        <b/>
        <sz val="11"/>
        <color theme="1"/>
        <rFont val="Arial"/>
        <family val="2"/>
      </rPr>
      <t xml:space="preserve"> em que se encontra no CV comprovado</t>
    </r>
  </si>
  <si>
    <t>A.  Experiência Proffissional (máximo de 25 pontos)</t>
  </si>
  <si>
    <t>B. Prêmios e Apresentação oral em congressos (máximo de 10 pontos)</t>
  </si>
  <si>
    <r>
      <rPr>
        <sz val="12"/>
        <color theme="1"/>
        <rFont val="Menlo Italic"/>
      </rPr>
      <t>≧</t>
    </r>
    <r>
      <rPr>
        <sz val="12"/>
        <color theme="1"/>
        <rFont val="Arial"/>
        <family val="2"/>
      </rPr>
      <t xml:space="preserve"> 2 (20 pts)</t>
    </r>
  </si>
  <si>
    <r>
      <t xml:space="preserve">C. Participação em eventos científicos (nacionais ou internacionais)    e apresentação de pôsteres (máximo de 25 pontos)
</t>
    </r>
    <r>
      <rPr>
        <sz val="12"/>
        <color theme="1"/>
        <rFont val="Arial"/>
        <family val="2"/>
      </rPr>
      <t>a) Resumo estendido em anais de congresso, apresentação de pôster em congressos; b) Participação em eventos; c) Capítulos de livro, artigos publicados, patentes.</t>
    </r>
  </si>
  <si>
    <r>
      <rPr>
        <sz val="12"/>
        <color theme="1"/>
        <rFont val="Menlo Italic"/>
      </rPr>
      <t>≧</t>
    </r>
    <r>
      <rPr>
        <sz val="12"/>
        <color theme="1"/>
        <rFont val="Arial"/>
        <family val="2"/>
      </rPr>
      <t xml:space="preserve"> 3 (10 pts)</t>
    </r>
  </si>
  <si>
    <r>
      <rPr>
        <sz val="12"/>
        <color theme="1"/>
        <rFont val="Menlo Italic"/>
      </rPr>
      <t>≧</t>
    </r>
    <r>
      <rPr>
        <sz val="12"/>
        <color theme="1"/>
        <rFont val="Arial"/>
        <family val="2"/>
      </rPr>
      <t xml:space="preserve"> 3 (20 pts)</t>
    </r>
  </si>
  <si>
    <r>
      <rPr>
        <sz val="12"/>
        <color theme="1"/>
        <rFont val="Menlo Italic"/>
      </rPr>
      <t>≧</t>
    </r>
    <r>
      <rPr>
        <sz val="12"/>
        <color theme="1"/>
        <rFont val="Arial"/>
        <family val="2"/>
      </rPr>
      <t xml:space="preserve"> 2 (10 pts)</t>
    </r>
  </si>
  <si>
    <r>
      <t xml:space="preserve">D. Publicações (capítulo de livro, artigos científicos e patentes) (máximo de 40 pontos)
</t>
    </r>
    <r>
      <rPr>
        <sz val="12"/>
        <color theme="1"/>
        <rFont val="Arial"/>
        <family val="2"/>
      </rPr>
      <t xml:space="preserve">Capítulos de livro, artigos, patentes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</si>
</sst>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2"/>
      <color theme="1"/>
      <name val="Menlo Italic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</borders>
  <cellStyleXfs count="2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2" fontId="4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7" fillId="0" borderId="4" xfId="0" applyFont="1" applyBorder="1"/>
    <xf numFmtId="2" fontId="7" fillId="0" borderId="9" xfId="0" applyNumberFormat="1" applyFont="1" applyBorder="1"/>
    <xf numFmtId="0" fontId="8" fillId="2" borderId="1" xfId="0" applyFont="1" applyFill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4" fontId="9" fillId="0" borderId="8" xfId="0" applyNumberFormat="1" applyFont="1" applyBorder="1" applyAlignment="1">
      <alignment vertical="center"/>
    </xf>
    <xf numFmtId="2" fontId="8" fillId="0" borderId="6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12" xfId="0" applyFont="1" applyBorder="1"/>
    <xf numFmtId="0" fontId="8" fillId="0" borderId="4" xfId="0" applyFont="1" applyBorder="1" applyAlignment="1">
      <alignment vertical="center" wrapText="1"/>
    </xf>
    <xf numFmtId="2" fontId="9" fillId="0" borderId="9" xfId="0" applyNumberFormat="1" applyFont="1" applyBorder="1" applyAlignment="1">
      <alignment vertical="center"/>
    </xf>
    <xf numFmtId="1" fontId="8" fillId="2" borderId="5" xfId="0" applyNumberFormat="1" applyFont="1" applyFill="1" applyBorder="1" applyAlignment="1">
      <alignment horizontal="center"/>
    </xf>
    <xf numFmtId="2" fontId="8" fillId="3" borderId="9" xfId="0" applyNumberFormat="1" applyFont="1" applyFill="1" applyBorder="1" applyAlignment="1">
      <alignment horizontal="right"/>
    </xf>
    <xf numFmtId="0" fontId="6" fillId="2" borderId="12" xfId="0" applyFont="1" applyFill="1" applyBorder="1"/>
    <xf numFmtId="2" fontId="9" fillId="4" borderId="3" xfId="0" applyNumberFormat="1" applyFont="1" applyFill="1" applyBorder="1" applyAlignment="1">
      <alignment horizontal="right" wrapText="1"/>
    </xf>
    <xf numFmtId="2" fontId="9" fillId="4" borderId="8" xfId="0" applyNumberFormat="1" applyFont="1" applyFill="1" applyBorder="1" applyAlignment="1">
      <alignment vertical="center"/>
    </xf>
    <xf numFmtId="2" fontId="9" fillId="4" borderId="6" xfId="0" applyNumberFormat="1" applyFont="1" applyFill="1" applyBorder="1" applyAlignment="1">
      <alignment horizontal="center"/>
    </xf>
    <xf numFmtId="2" fontId="9" fillId="4" borderId="8" xfId="0" applyNumberFormat="1" applyFont="1" applyFill="1" applyBorder="1" applyAlignment="1">
      <alignment horizontal="right"/>
    </xf>
    <xf numFmtId="2" fontId="10" fillId="0" borderId="12" xfId="0" applyNumberFormat="1" applyFont="1" applyBorder="1"/>
    <xf numFmtId="2" fontId="8" fillId="0" borderId="5" xfId="0" applyNumberFormat="1" applyFont="1" applyBorder="1" applyAlignment="1">
      <alignment horizontal="center"/>
    </xf>
    <xf numFmtId="2" fontId="8" fillId="3" borderId="9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wrapText="1"/>
    </xf>
    <xf numFmtId="2" fontId="8" fillId="0" borderId="7" xfId="0" applyNumberFormat="1" applyFont="1" applyBorder="1" applyAlignment="1">
      <alignment vertical="center"/>
    </xf>
    <xf numFmtId="0" fontId="8" fillId="2" borderId="2" xfId="0" applyFont="1" applyFill="1" applyBorder="1" applyAlignment="1">
      <alignment horizontal="center"/>
    </xf>
    <xf numFmtId="2" fontId="8" fillId="0" borderId="7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 vertical="center" wrapText="1"/>
    </xf>
    <xf numFmtId="2" fontId="8" fillId="0" borderId="7" xfId="0" applyNumberFormat="1" applyFont="1" applyBorder="1"/>
    <xf numFmtId="0" fontId="9" fillId="0" borderId="4" xfId="0" applyFont="1" applyBorder="1" applyAlignment="1">
      <alignment horizontal="left" vertical="center" wrapText="1"/>
    </xf>
    <xf numFmtId="2" fontId="8" fillId="0" borderId="5" xfId="0" applyNumberFormat="1" applyFont="1" applyBorder="1" applyAlignment="1">
      <alignment horizontal="center" vertical="center"/>
    </xf>
    <xf numFmtId="2" fontId="8" fillId="5" borderId="9" xfId="0" applyNumberFormat="1" applyFont="1" applyFill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right" wrapText="1"/>
    </xf>
    <xf numFmtId="1" fontId="8" fillId="2" borderId="2" xfId="0" applyNumberFormat="1" applyFont="1" applyFill="1" applyBorder="1" applyAlignment="1">
      <alignment horizontal="center"/>
    </xf>
    <xf numFmtId="2" fontId="8" fillId="4" borderId="6" xfId="0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left" wrapText="1"/>
    </xf>
    <xf numFmtId="0" fontId="9" fillId="4" borderId="4" xfId="0" applyFont="1" applyFill="1" applyBorder="1" applyAlignment="1">
      <alignment horizontal="right" vertical="center" wrapText="1"/>
    </xf>
    <xf numFmtId="2" fontId="9" fillId="4" borderId="9" xfId="0" applyNumberFormat="1" applyFont="1" applyFill="1" applyBorder="1" applyAlignment="1">
      <alignment vertical="center"/>
    </xf>
    <xf numFmtId="2" fontId="8" fillId="4" borderId="5" xfId="0" applyNumberFormat="1" applyFont="1" applyFill="1" applyBorder="1" applyAlignment="1">
      <alignment horizontal="center" vertical="center"/>
    </xf>
    <xf numFmtId="2" fontId="9" fillId="4" borderId="7" xfId="0" applyNumberFormat="1" applyFont="1" applyFill="1" applyBorder="1" applyAlignment="1">
      <alignment horizontal="right"/>
    </xf>
    <xf numFmtId="0" fontId="9" fillId="0" borderId="1" xfId="0" applyFont="1" applyBorder="1" applyAlignment="1">
      <alignment vertical="center" wrapText="1"/>
    </xf>
    <xf numFmtId="2" fontId="9" fillId="0" borderId="7" xfId="0" applyNumberFormat="1" applyFont="1" applyBorder="1" applyAlignment="1">
      <alignment vertical="center"/>
    </xf>
    <xf numFmtId="1" fontId="8" fillId="0" borderId="2" xfId="0" applyNumberFormat="1" applyFont="1" applyBorder="1" applyAlignment="1">
      <alignment horizontal="center"/>
    </xf>
    <xf numFmtId="2" fontId="8" fillId="0" borderId="9" xfId="0" applyNumberFormat="1" applyFont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right" wrapText="1"/>
    </xf>
    <xf numFmtId="2" fontId="8" fillId="0" borderId="2" xfId="0" applyNumberFormat="1" applyFont="1" applyBorder="1" applyAlignment="1">
      <alignment horizontal="center"/>
    </xf>
    <xf numFmtId="2" fontId="8" fillId="3" borderId="7" xfId="0" applyNumberFormat="1" applyFont="1" applyFill="1" applyBorder="1" applyAlignment="1">
      <alignment horizontal="right"/>
    </xf>
    <xf numFmtId="2" fontId="9" fillId="3" borderId="4" xfId="0" applyNumberFormat="1" applyFont="1" applyFill="1" applyBorder="1" applyAlignment="1">
      <alignment horizontal="right" wrapText="1"/>
    </xf>
    <xf numFmtId="2" fontId="9" fillId="3" borderId="7" xfId="0" applyNumberFormat="1" applyFont="1" applyFill="1" applyBorder="1" applyAlignment="1">
      <alignment vertical="center"/>
    </xf>
    <xf numFmtId="2" fontId="8" fillId="3" borderId="2" xfId="0" applyNumberFormat="1" applyFont="1" applyFill="1" applyBorder="1" applyAlignment="1">
      <alignment horizontal="center"/>
    </xf>
    <xf numFmtId="2" fontId="9" fillId="3" borderId="7" xfId="0" applyNumberFormat="1" applyFont="1" applyFill="1" applyBorder="1" applyAlignment="1">
      <alignment horizontal="right"/>
    </xf>
    <xf numFmtId="2" fontId="9" fillId="0" borderId="4" xfId="0" applyNumberFormat="1" applyFont="1" applyBorder="1" applyAlignment="1">
      <alignment horizontal="right" wrapText="1"/>
    </xf>
    <xf numFmtId="2" fontId="9" fillId="0" borderId="7" xfId="0" applyNumberFormat="1" applyFont="1" applyBorder="1" applyAlignment="1">
      <alignment horizontal="right"/>
    </xf>
    <xf numFmtId="0" fontId="9" fillId="0" borderId="4" xfId="0" applyFont="1" applyBorder="1" applyAlignment="1">
      <alignment vertical="center" wrapText="1"/>
    </xf>
    <xf numFmtId="2" fontId="8" fillId="0" borderId="2" xfId="0" applyNumberFormat="1" applyFont="1" applyBorder="1" applyAlignment="1">
      <alignment horizontal="center" vertical="center"/>
    </xf>
    <xf numFmtId="2" fontId="8" fillId="3" borderId="10" xfId="0" applyNumberFormat="1" applyFont="1" applyFill="1" applyBorder="1"/>
    <xf numFmtId="2" fontId="8" fillId="2" borderId="2" xfId="0" applyNumberFormat="1" applyFont="1" applyFill="1" applyBorder="1" applyAlignment="1">
      <alignment horizontal="center"/>
    </xf>
    <xf numFmtId="2" fontId="9" fillId="3" borderId="3" xfId="0" applyNumberFormat="1" applyFont="1" applyFill="1" applyBorder="1" applyAlignment="1">
      <alignment horizontal="right" wrapText="1"/>
    </xf>
    <xf numFmtId="2" fontId="9" fillId="3" borderId="8" xfId="0" applyNumberFormat="1" applyFont="1" applyFill="1" applyBorder="1" applyAlignment="1">
      <alignment vertical="center"/>
    </xf>
    <xf numFmtId="2" fontId="8" fillId="3" borderId="6" xfId="0" applyNumberFormat="1" applyFont="1" applyFill="1" applyBorder="1" applyAlignment="1">
      <alignment horizontal="center"/>
    </xf>
    <xf numFmtId="2" fontId="9" fillId="3" borderId="8" xfId="0" applyNumberFormat="1" applyFont="1" applyFill="1" applyBorder="1" applyAlignment="1">
      <alignment horizontal="right"/>
    </xf>
    <xf numFmtId="2" fontId="13" fillId="0" borderId="5" xfId="0" applyNumberFormat="1" applyFont="1" applyBorder="1" applyAlignment="1">
      <alignment horizontal="center"/>
    </xf>
    <xf numFmtId="0" fontId="6" fillId="0" borderId="13" xfId="0" applyFont="1" applyBorder="1"/>
    <xf numFmtId="0" fontId="6" fillId="0" borderId="0" xfId="0" applyFont="1" applyAlignment="1">
      <alignment wrapText="1"/>
    </xf>
    <xf numFmtId="4" fontId="10" fillId="0" borderId="0" xfId="0" applyNumberFormat="1" applyFont="1" applyAlignment="1">
      <alignment vertical="center"/>
    </xf>
    <xf numFmtId="2" fontId="6" fillId="0" borderId="0" xfId="0" applyNumberFormat="1" applyFont="1" applyAlignment="1">
      <alignment horizontal="center"/>
    </xf>
    <xf numFmtId="2" fontId="6" fillId="0" borderId="0" xfId="0" applyNumberFormat="1" applyFont="1"/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</cellXfs>
  <cellStyles count="223">
    <cellStyle name="Hiperlink" xfId="167" builtinId="8" hidden="1"/>
    <cellStyle name="Hiperlink" xfId="159" builtinId="8" hidden="1"/>
    <cellStyle name="Hiperlink" xfId="79" builtinId="8" hidden="1"/>
    <cellStyle name="Hiperlink" xfId="99" builtinId="8" hidden="1"/>
    <cellStyle name="Hiperlink" xfId="67" builtinId="8" hidden="1"/>
    <cellStyle name="Hiperlink" xfId="75" builtinId="8" hidden="1"/>
    <cellStyle name="Hiperlink" xfId="91" builtinId="8" hidden="1"/>
    <cellStyle name="Hiperlink" xfId="111" builtinId="8" hidden="1"/>
    <cellStyle name="Hiperlink" xfId="175" builtinId="8" hidden="1"/>
    <cellStyle name="Hiperlink" xfId="163" builtinId="8" hidden="1"/>
    <cellStyle name="Hiperlink" xfId="139" builtinId="8" hidden="1"/>
    <cellStyle name="Hiperlink" xfId="119" builtinId="8" hidden="1"/>
    <cellStyle name="Hiperlink" xfId="183" builtinId="8" hidden="1"/>
    <cellStyle name="Hiperlink" xfId="215" builtinId="8" hidden="1"/>
    <cellStyle name="Hiperlink" xfId="197" builtinId="8" hidden="1"/>
    <cellStyle name="Hiperlink" xfId="165" builtinId="8" hidden="1"/>
    <cellStyle name="Hiperlink" xfId="133" builtinId="8" hidden="1"/>
    <cellStyle name="Hiperlink" xfId="101" builtinId="8" hidden="1"/>
    <cellStyle name="Hiperlink" xfId="69" builtinId="8" hidden="1"/>
    <cellStyle name="Hiperlink" xfId="35" builtinId="8" hidden="1"/>
    <cellStyle name="Hiperlink" xfId="55" builtinId="8" hidden="1"/>
    <cellStyle name="Hiperlink" xfId="11" builtinId="8" hidden="1"/>
    <cellStyle name="Hiperlink" xfId="1" builtinId="8" hidden="1"/>
    <cellStyle name="Hiperlink" xfId="13" builtinId="8" hidden="1"/>
    <cellStyle name="Hiperlink" xfId="59" builtinId="8" hidden="1"/>
    <cellStyle name="Hiperlink" xfId="177" builtinId="8" hidden="1"/>
    <cellStyle name="Hiperlink" xfId="153" builtinId="8" hidden="1"/>
    <cellStyle name="Hiperlink" xfId="137" builtinId="8" hidden="1"/>
    <cellStyle name="Hiperlink" xfId="113" builtinId="8" hidden="1"/>
    <cellStyle name="Hiperlink" xfId="89" builtinId="8" hidden="1"/>
    <cellStyle name="Hiperlink" xfId="73" builtinId="8" hidden="1"/>
    <cellStyle name="Hiperlink" xfId="27" builtinId="8" hidden="1"/>
    <cellStyle name="Hiperlink" xfId="43" builtinId="8" hidden="1"/>
    <cellStyle name="Hiperlink" xfId="65" builtinId="8" hidden="1"/>
    <cellStyle name="Hiperlink" xfId="129" builtinId="8" hidden="1"/>
    <cellStyle name="Hiperlink" xfId="219" builtinId="8" hidden="1"/>
    <cellStyle name="Hiperlink" xfId="209" builtinId="8" hidden="1"/>
    <cellStyle name="Hiperlink" xfId="185" builtinId="8" hidden="1"/>
    <cellStyle name="Hiperlink" xfId="203" builtinId="8" hidden="1"/>
    <cellStyle name="Hiperlink" xfId="195" builtinId="8" hidden="1"/>
    <cellStyle name="Hiperlink" xfId="187" builtinId="8" hidden="1"/>
    <cellStyle name="Hiperlink" xfId="211" builtinId="8" hidden="1"/>
    <cellStyle name="Hiperlink" xfId="193" builtinId="8" hidden="1"/>
    <cellStyle name="Hiperlink" xfId="201" builtinId="8" hidden="1"/>
    <cellStyle name="Hiperlink" xfId="217" builtinId="8" hidden="1"/>
    <cellStyle name="Hiperlink" xfId="161" builtinId="8" hidden="1"/>
    <cellStyle name="Hiperlink" xfId="97" builtinId="8" hidden="1"/>
    <cellStyle name="Hiperlink" xfId="37" builtinId="8" hidden="1"/>
    <cellStyle name="Hiperlink" xfId="31" builtinId="8" hidden="1"/>
    <cellStyle name="Hiperlink" xfId="21" builtinId="8" hidden="1"/>
    <cellStyle name="Hiperlink" xfId="81" builtinId="8" hidden="1"/>
    <cellStyle name="Hiperlink" xfId="105" builtinId="8" hidden="1"/>
    <cellStyle name="Hiperlink" xfId="121" builtinId="8" hidden="1"/>
    <cellStyle name="Hiperlink" xfId="145" builtinId="8" hidden="1"/>
    <cellStyle name="Hiperlink" xfId="169" builtinId="8" hidden="1"/>
    <cellStyle name="Hiperlink" xfId="47" builtinId="8" hidden="1"/>
    <cellStyle name="Hiperlink" xfId="33" builtinId="8" hidden="1"/>
    <cellStyle name="Hiperlink" xfId="5" builtinId="8" hidden="1"/>
    <cellStyle name="Hiperlink" xfId="17" builtinId="8" hidden="1"/>
    <cellStyle name="Hiperlink" xfId="41" builtinId="8" hidden="1"/>
    <cellStyle name="Hiperlink" xfId="45" builtinId="8" hidden="1"/>
    <cellStyle name="Hiperlink" xfId="23" builtinId="8" hidden="1"/>
    <cellStyle name="Hiperlink" xfId="85" builtinId="8" hidden="1"/>
    <cellStyle name="Hiperlink" xfId="117" builtinId="8" hidden="1"/>
    <cellStyle name="Hiperlink" xfId="149" builtinId="8" hidden="1"/>
    <cellStyle name="Hiperlink" xfId="181" builtinId="8" hidden="1"/>
    <cellStyle name="Hiperlink" xfId="213" builtinId="8" hidden="1"/>
    <cellStyle name="Hiperlink" xfId="199" builtinId="8" hidden="1"/>
    <cellStyle name="Hiperlink" xfId="107" builtinId="8" hidden="1"/>
    <cellStyle name="Hiperlink" xfId="131" builtinId="8" hidden="1"/>
    <cellStyle name="Hiperlink" xfId="151" builtinId="8" hidden="1"/>
    <cellStyle name="Hiperlink" xfId="171" builtinId="8" hidden="1"/>
    <cellStyle name="Hiperlink" xfId="143" builtinId="8" hidden="1"/>
    <cellStyle name="Hiperlink" xfId="83" builtinId="8" hidden="1"/>
    <cellStyle name="Hiperlink" xfId="95" builtinId="8" hidden="1"/>
    <cellStyle name="Hiperlink" xfId="63" builtinId="8" hidden="1"/>
    <cellStyle name="Hiperlink" xfId="71" builtinId="8" hidden="1"/>
    <cellStyle name="Hiperlink" xfId="87" builtinId="8" hidden="1"/>
    <cellStyle name="Hiperlink" xfId="127" builtinId="8" hidden="1"/>
    <cellStyle name="Hiperlink" xfId="179" builtinId="8" hidden="1"/>
    <cellStyle name="Hiperlink" xfId="155" builtinId="8" hidden="1"/>
    <cellStyle name="Hiperlink" xfId="39" builtinId="8" hidden="1"/>
    <cellStyle name="Hiperlink" xfId="29" builtinId="8" hidden="1"/>
    <cellStyle name="Hiperlink" xfId="77" builtinId="8" hidden="1"/>
    <cellStyle name="Hiperlink" xfId="93" builtinId="8" hidden="1"/>
    <cellStyle name="Hiperlink" xfId="109" builtinId="8" hidden="1"/>
    <cellStyle name="Hiperlink" xfId="141" builtinId="8" hidden="1"/>
    <cellStyle name="Hiperlink" xfId="157" builtinId="8" hidden="1"/>
    <cellStyle name="Hiperlink" xfId="173" builtinId="8" hidden="1"/>
    <cellStyle name="Hiperlink" xfId="205" builtinId="8" hidden="1"/>
    <cellStyle name="Hiperlink" xfId="221" builtinId="8" hidden="1"/>
    <cellStyle name="Hiperlink" xfId="207" builtinId="8" hidden="1"/>
    <cellStyle name="Hiperlink" xfId="103" builtinId="8" hidden="1"/>
    <cellStyle name="Hiperlink" xfId="115" builtinId="8" hidden="1"/>
    <cellStyle name="Hiperlink" xfId="123" builtinId="8" hidden="1"/>
    <cellStyle name="Hiperlink" xfId="147" builtinId="8" hidden="1"/>
    <cellStyle name="Hiperlink" xfId="135" builtinId="8" hidden="1"/>
    <cellStyle name="Hiperlink" xfId="191" builtinId="8" hidden="1"/>
    <cellStyle name="Hiperlink" xfId="189" builtinId="8" hidden="1"/>
    <cellStyle name="Hiperlink" xfId="125" builtinId="8" hidden="1"/>
    <cellStyle name="Hiperlink" xfId="61" builtinId="8" hidden="1"/>
    <cellStyle name="Hiperlink" xfId="3" builtinId="8" hidden="1"/>
    <cellStyle name="Hiperlink" xfId="7" builtinId="8" hidden="1"/>
    <cellStyle name="Hiperlink" xfId="15" builtinId="8" hidden="1"/>
    <cellStyle name="Hiperlink" xfId="25" builtinId="8" hidden="1"/>
    <cellStyle name="Hiperlink" xfId="51" builtinId="8" hidden="1"/>
    <cellStyle name="Hiperlink" xfId="57" builtinId="8" hidden="1"/>
    <cellStyle name="Hiperlink" xfId="9" builtinId="8" hidden="1"/>
    <cellStyle name="Hiperlink" xfId="19" builtinId="8" hidden="1"/>
    <cellStyle name="Hiperlink" xfId="49" builtinId="8" hidden="1"/>
    <cellStyle name="Hiperlink" xfId="53" builtinId="8" hidden="1"/>
    <cellStyle name="Hiperlink Visitado" xfId="96" builtinId="9" hidden="1"/>
    <cellStyle name="Hiperlink Visitado" xfId="98" builtinId="9" hidden="1"/>
    <cellStyle name="Hiperlink Visitado" xfId="142" builtinId="9" hidden="1"/>
    <cellStyle name="Hiperlink Visitado" xfId="136" builtinId="9" hidden="1"/>
    <cellStyle name="Hiperlink Visitado" xfId="126" builtinId="9" hidden="1"/>
    <cellStyle name="Hiperlink Visitado" xfId="214" builtinId="9" hidden="1"/>
    <cellStyle name="Hiperlink Visitado" xfId="200" builtinId="9" hidden="1"/>
    <cellStyle name="Hiperlink Visitado" xfId="190" builtinId="9" hidden="1"/>
    <cellStyle name="Hiperlink Visitado" xfId="166" builtinId="9" hidden="1"/>
    <cellStyle name="Hiperlink Visitado" xfId="152" builtinId="9" hidden="1"/>
    <cellStyle name="Hiperlink Visitado" xfId="148" builtinId="9" hidden="1"/>
    <cellStyle name="Hiperlink Visitado" xfId="68" builtinId="9" hidden="1"/>
    <cellStyle name="Hiperlink Visitado" xfId="16" builtinId="9" hidden="1"/>
    <cellStyle name="Hiperlink Visitado" xfId="64" builtinId="9" hidden="1"/>
    <cellStyle name="Hiperlink Visitado" xfId="70" builtinId="9" hidden="1"/>
    <cellStyle name="Hiperlink Visitado" xfId="74" builtinId="9" hidden="1"/>
    <cellStyle name="Hiperlink Visitado" xfId="76" builtinId="9" hidden="1"/>
    <cellStyle name="Hiperlink Visitado" xfId="86" builtinId="9" hidden="1"/>
    <cellStyle name="Hiperlink Visitado" xfId="88" builtinId="9" hidden="1"/>
    <cellStyle name="Hiperlink Visitado" xfId="92" builtinId="9" hidden="1"/>
    <cellStyle name="Hiperlink Visitado" xfId="84" builtinId="9" hidden="1"/>
    <cellStyle name="Hiperlink Visitado" xfId="52" builtinId="9" hidden="1"/>
    <cellStyle name="Hiperlink Visitado" xfId="22" builtinId="9" hidden="1"/>
    <cellStyle name="Hiperlink Visitado" xfId="28" builtinId="9" hidden="1"/>
    <cellStyle name="Hiperlink Visitado" xfId="30" builtinId="9" hidden="1"/>
    <cellStyle name="Hiperlink Visitado" xfId="34" builtinId="9" hidden="1"/>
    <cellStyle name="Hiperlink Visitado" xfId="40" builtinId="9" hidden="1"/>
    <cellStyle name="Hiperlink Visitado" xfId="12" builtinId="9" hidden="1"/>
    <cellStyle name="Hiperlink Visitado" xfId="1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78" builtinId="9" hidden="1"/>
    <cellStyle name="Hiperlink Visitado" xfId="132" builtinId="9" hidden="1"/>
    <cellStyle name="Hiperlink Visitado" xfId="124" builtinId="9" hidden="1"/>
    <cellStyle name="Hiperlink Visitado" xfId="100" builtinId="9" hidden="1"/>
    <cellStyle name="Hiperlink Visitado" xfId="42" builtinId="9" hidden="1"/>
    <cellStyle name="Hiperlink Visitado" xfId="46" builtinId="9" hidden="1"/>
    <cellStyle name="Hiperlink Visitado" xfId="50" builtinId="9" hidden="1"/>
    <cellStyle name="Hiperlink Visitado" xfId="58" builtinId="9" hidden="1"/>
    <cellStyle name="Hiperlink Visitado" xfId="60" builtinId="9" hidden="1"/>
    <cellStyle name="Hiperlink Visitado" xfId="188" builtinId="9" hidden="1"/>
    <cellStyle name="Hiperlink Visitado" xfId="172" builtinId="9" hidden="1"/>
    <cellStyle name="Hiperlink Visitado" xfId="164" builtinId="9" hidden="1"/>
    <cellStyle name="Hiperlink Visitado" xfId="140" builtinId="9" hidden="1"/>
    <cellStyle name="Hiperlink Visitado" xfId="204" builtinId="9" hidden="1"/>
    <cellStyle name="Hiperlink Visitado" xfId="196" builtinId="9" hidden="1"/>
    <cellStyle name="Hiperlink Visitado" xfId="222" builtinId="9" hidden="1"/>
    <cellStyle name="Hiperlink Visitado" xfId="220" builtinId="9" hidden="1"/>
    <cellStyle name="Hiperlink Visitado" xfId="156" builtinId="9" hidden="1"/>
    <cellStyle name="Hiperlink Visitado" xfId="56" builtinId="9" hidden="1"/>
    <cellStyle name="Hiperlink Visitado" xfId="48" builtinId="9" hidden="1"/>
    <cellStyle name="Hiperlink Visitado" xfId="108" builtinId="9" hidden="1"/>
    <cellStyle name="Hiperlink Visitado" xfId="20" builtinId="9" hidden="1"/>
    <cellStyle name="Hiperlink Visitado" xfId="18" builtinId="9" hidden="1"/>
    <cellStyle name="Hiperlink Visitado" xfId="38" builtinId="9" hidden="1"/>
    <cellStyle name="Hiperlink Visitado" xfId="26" builtinId="9" hidden="1"/>
    <cellStyle name="Hiperlink Visitado" xfId="94" builtinId="9" hidden="1"/>
    <cellStyle name="Hiperlink Visitado" xfId="82" builtinId="9" hidden="1"/>
    <cellStyle name="Hiperlink Visitado" xfId="66" builtinId="9" hidden="1"/>
    <cellStyle name="Hiperlink Visitado" xfId="62" builtinId="9" hidden="1"/>
    <cellStyle name="Hiperlink Visitado" xfId="176" builtinId="9" hidden="1"/>
    <cellStyle name="Hiperlink Visitado" xfId="184" builtinId="9" hidden="1"/>
    <cellStyle name="Hiperlink Visitado" xfId="114" builtinId="9" hidden="1"/>
    <cellStyle name="Hiperlink Visitado" xfId="178" builtinId="9" hidden="1"/>
    <cellStyle name="Hiperlink Visitado" xfId="182" builtinId="9" hidden="1"/>
    <cellStyle name="Hiperlink Visitado" xfId="186" builtinId="9" hidden="1"/>
    <cellStyle name="Hiperlink Visitado" xfId="192" builtinId="9" hidden="1"/>
    <cellStyle name="Hiperlink Visitado" xfId="194" builtinId="9" hidden="1"/>
    <cellStyle name="Hiperlink Visitado" xfId="202" builtinId="9" hidden="1"/>
    <cellStyle name="Hiperlink Visitado" xfId="208" builtinId="9" hidden="1"/>
    <cellStyle name="Hiperlink Visitado" xfId="210" builtinId="9" hidden="1"/>
    <cellStyle name="Hiperlink Visitado" xfId="216" builtinId="9" hidden="1"/>
    <cellStyle name="Hiperlink Visitado" xfId="218" builtinId="9" hidden="1"/>
    <cellStyle name="Hiperlink Visitado" xfId="206" builtinId="9" hidden="1"/>
    <cellStyle name="Hiperlink Visitado" xfId="162" builtinId="9" hidden="1"/>
    <cellStyle name="Hiperlink Visitado" xfId="122" builtinId="9" hidden="1"/>
    <cellStyle name="Hiperlink Visitado" xfId="128" builtinId="9" hidden="1"/>
    <cellStyle name="Hiperlink Visitado" xfId="130" builtinId="9" hidden="1"/>
    <cellStyle name="Hiperlink Visitado" xfId="134" builtinId="9" hidden="1"/>
    <cellStyle name="Hiperlink Visitado" xfId="138" builtinId="9" hidden="1"/>
    <cellStyle name="Hiperlink Visitado" xfId="144" builtinId="9" hidden="1"/>
    <cellStyle name="Hiperlink Visitado" xfId="146" builtinId="9" hidden="1"/>
    <cellStyle name="Hiperlink Visitado" xfId="110" builtinId="9" hidden="1"/>
    <cellStyle name="Hiperlink Visitado" xfId="112" builtinId="9" hidden="1"/>
    <cellStyle name="Hiperlink Visitado" xfId="118" builtinId="9" hidden="1"/>
    <cellStyle name="Hiperlink Visitado" xfId="102" builtinId="9" hidden="1"/>
    <cellStyle name="Hiperlink Visitado" xfId="104" builtinId="9" hidden="1"/>
    <cellStyle name="Hiperlink Visitado" xfId="106" builtinId="9" hidden="1"/>
    <cellStyle name="Hiperlink Visitado" xfId="120" builtinId="9" hidden="1"/>
    <cellStyle name="Hiperlink Visitado" xfId="198" builtinId="9" hidden="1"/>
    <cellStyle name="Hiperlink Visitado" xfId="44" builtinId="9" hidden="1"/>
    <cellStyle name="Hiperlink Visitado" xfId="116" builtinId="9" hidden="1"/>
    <cellStyle name="Hiperlink Visitado" xfId="180" builtinId="9" hidden="1"/>
    <cellStyle name="Hiperlink Visitado" xfId="212" builtinId="9" hidden="1"/>
    <cellStyle name="Hiperlink Visitado" xfId="150" builtinId="9" hidden="1"/>
    <cellStyle name="Hiperlink Visitado" xfId="154" builtinId="9" hidden="1"/>
    <cellStyle name="Hiperlink Visitado" xfId="158" builtinId="9" hidden="1"/>
    <cellStyle name="Hiperlink Visitado" xfId="160" builtinId="9" hidden="1"/>
    <cellStyle name="Hiperlink Visitado" xfId="170" builtinId="9" hidden="1"/>
    <cellStyle name="Hiperlink Visitado" xfId="174" builtinId="9" hidden="1"/>
    <cellStyle name="Hiperlink Visitado" xfId="168" builtinId="9" hidden="1"/>
    <cellStyle name="Hiperlink Visitado" xfId="24" builtinId="9" hidden="1"/>
    <cellStyle name="Hiperlink Visitado" xfId="90" builtinId="9" hidden="1"/>
    <cellStyle name="Hiperlink Visitado" xfId="80" builtinId="9" hidden="1"/>
    <cellStyle name="Hiperlink Visitado" xfId="72" builtinId="9" hidden="1"/>
    <cellStyle name="Hiperlink Visitado" xfId="54" builtinId="9" hidden="1"/>
    <cellStyle name="Hiperlink Visitado" xfId="36" builtinId="9" hidden="1"/>
    <cellStyle name="Hiperlink Visitado" xfId="32" builtinId="9" hidden="1"/>
    <cellStyle name="Hiperlink Visitado" xfId="4" builtinId="9" hidden="1"/>
    <cellStyle name="Hiperlink Visitado" xfId="2" builtinId="9" hidden="1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00FA00"/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zoomScale="111" zoomScaleNormal="116" workbookViewId="0">
      <pane xSplit="1" topLeftCell="B1" activePane="topRight" state="frozen"/>
      <selection pane="topRight" sqref="A1:E41"/>
    </sheetView>
  </sheetViews>
  <sheetFormatPr defaultColWidth="10.875" defaultRowHeight="15"/>
  <cols>
    <col min="1" max="1" width="73.375" style="72" customWidth="1"/>
    <col min="2" max="2" width="20" style="73" customWidth="1"/>
    <col min="3" max="3" width="6.125" style="74" customWidth="1"/>
    <col min="4" max="4" width="9.125" style="6" customWidth="1"/>
    <col min="5" max="5" width="35.875" style="6" customWidth="1"/>
    <col min="6" max="16384" width="10.875" style="2"/>
  </cols>
  <sheetData>
    <row r="1" spans="1:5" s="1" customFormat="1" ht="48" customHeight="1">
      <c r="A1" s="9" t="s">
        <v>27</v>
      </c>
      <c r="B1" s="10" t="s">
        <v>26</v>
      </c>
      <c r="C1" s="76"/>
      <c r="D1" s="77"/>
      <c r="E1" s="11" t="s">
        <v>28</v>
      </c>
    </row>
    <row r="2" spans="1:5" ht="16.5" thickBot="1">
      <c r="A2" s="12" t="s">
        <v>29</v>
      </c>
      <c r="B2" s="13"/>
      <c r="C2" s="14" t="s">
        <v>0</v>
      </c>
      <c r="D2" s="15" t="s">
        <v>1</v>
      </c>
      <c r="E2" s="16"/>
    </row>
    <row r="3" spans="1:5" ht="16.5" thickTop="1">
      <c r="A3" s="17" t="s">
        <v>2</v>
      </c>
      <c r="B3" s="18"/>
      <c r="C3" s="19"/>
      <c r="D3" s="20">
        <f>C3*1</f>
        <v>0</v>
      </c>
      <c r="E3" s="21"/>
    </row>
    <row r="4" spans="1:5" s="3" customFormat="1" ht="15.75" customHeight="1" thickBot="1">
      <c r="A4" s="22" t="s">
        <v>3</v>
      </c>
      <c r="B4" s="23">
        <v>5</v>
      </c>
      <c r="C4" s="24"/>
      <c r="D4" s="25">
        <f>IF(D3&gt;5,5,D3)</f>
        <v>0</v>
      </c>
      <c r="E4" s="26"/>
    </row>
    <row r="5" spans="1:5" ht="45.75" thickTop="1">
      <c r="A5" s="17" t="s">
        <v>4</v>
      </c>
      <c r="B5" s="18"/>
      <c r="C5" s="27"/>
      <c r="D5" s="28">
        <f>SUM(D6:D8)</f>
        <v>0</v>
      </c>
      <c r="E5" s="16"/>
    </row>
    <row r="6" spans="1:5">
      <c r="A6" s="29" t="s">
        <v>5</v>
      </c>
      <c r="B6" s="30"/>
      <c r="C6" s="31"/>
      <c r="D6" s="32">
        <f>C6*3</f>
        <v>0</v>
      </c>
      <c r="E6" s="21"/>
    </row>
    <row r="7" spans="1:5">
      <c r="A7" s="29" t="s">
        <v>6</v>
      </c>
      <c r="B7" s="30"/>
      <c r="C7" s="31"/>
      <c r="D7" s="32">
        <f>C7*5</f>
        <v>0</v>
      </c>
      <c r="E7" s="21"/>
    </row>
    <row r="8" spans="1:5">
      <c r="A8" s="33" t="s">
        <v>7</v>
      </c>
      <c r="B8" s="34"/>
      <c r="C8" s="31"/>
      <c r="D8" s="32">
        <f>C8*1</f>
        <v>0</v>
      </c>
      <c r="E8" s="21"/>
    </row>
    <row r="9" spans="1:5" s="4" customFormat="1" ht="16.5" thickBot="1">
      <c r="A9" s="22" t="s">
        <v>3</v>
      </c>
      <c r="B9" s="23">
        <v>20</v>
      </c>
      <c r="C9" s="24"/>
      <c r="D9" s="25">
        <f>IF(D5&gt;20,20,D5)</f>
        <v>0</v>
      </c>
      <c r="E9" s="16"/>
    </row>
    <row r="10" spans="1:5" s="5" customFormat="1" ht="16.5" thickTop="1">
      <c r="A10" s="35" t="s">
        <v>30</v>
      </c>
      <c r="B10" s="18"/>
      <c r="C10" s="36"/>
      <c r="D10" s="37">
        <f>SUM(D11:D12)</f>
        <v>0</v>
      </c>
      <c r="E10" s="38"/>
    </row>
    <row r="11" spans="1:5">
      <c r="A11" s="39" t="s">
        <v>8</v>
      </c>
      <c r="B11" s="30"/>
      <c r="C11" s="40"/>
      <c r="D11" s="32">
        <f>IF(C11=1,10,C11)</f>
        <v>0</v>
      </c>
      <c r="E11" s="21"/>
    </row>
    <row r="12" spans="1:5">
      <c r="A12" s="39" t="s">
        <v>31</v>
      </c>
      <c r="B12" s="30"/>
      <c r="C12" s="40"/>
      <c r="D12" s="32">
        <f>IF(C12&gt;=2,20,C12)</f>
        <v>0</v>
      </c>
      <c r="E12" s="21"/>
    </row>
    <row r="13" spans="1:5" s="4" customFormat="1" ht="16.5" thickBot="1">
      <c r="A13" s="22" t="s">
        <v>3</v>
      </c>
      <c r="B13" s="23">
        <v>20</v>
      </c>
      <c r="C13" s="41"/>
      <c r="D13" s="25">
        <f>IF(D10&gt;20,20,D10)</f>
        <v>0</v>
      </c>
      <c r="E13" s="16"/>
    </row>
    <row r="14" spans="1:5" s="5" customFormat="1" ht="77.25" thickTop="1">
      <c r="A14" s="42" t="s">
        <v>32</v>
      </c>
      <c r="B14" s="18"/>
      <c r="C14" s="36"/>
      <c r="D14" s="28"/>
      <c r="E14" s="38"/>
    </row>
    <row r="15" spans="1:5" s="5" customFormat="1" ht="15.75">
      <c r="A15" s="43" t="s">
        <v>9</v>
      </c>
      <c r="B15" s="44">
        <v>55</v>
      </c>
      <c r="C15" s="45"/>
      <c r="D15" s="46">
        <f>D35+D40</f>
        <v>0</v>
      </c>
      <c r="E15" s="38"/>
    </row>
    <row r="16" spans="1:5" ht="15.75">
      <c r="A16" s="47" t="s">
        <v>10</v>
      </c>
      <c r="B16" s="48"/>
      <c r="C16" s="49"/>
      <c r="D16" s="50"/>
      <c r="E16" s="16"/>
    </row>
    <row r="17" spans="1:5">
      <c r="A17" s="51" t="s">
        <v>11</v>
      </c>
      <c r="B17" s="30"/>
      <c r="C17" s="49"/>
      <c r="D17" s="32"/>
      <c r="E17" s="16"/>
    </row>
    <row r="18" spans="1:5">
      <c r="A18" s="33" t="s">
        <v>12</v>
      </c>
      <c r="B18" s="30"/>
      <c r="C18" s="40"/>
      <c r="D18" s="32">
        <f>IF(C18=1,2.5,C18)</f>
        <v>0</v>
      </c>
      <c r="E18" s="21"/>
    </row>
    <row r="19" spans="1:5">
      <c r="A19" s="33" t="s">
        <v>13</v>
      </c>
      <c r="B19" s="30"/>
      <c r="C19" s="40"/>
      <c r="D19" s="32">
        <f>IF(C19=2,5,C19)</f>
        <v>0</v>
      </c>
      <c r="E19" s="21"/>
    </row>
    <row r="20" spans="1:5">
      <c r="A20" s="33" t="s">
        <v>33</v>
      </c>
      <c r="B20" s="30"/>
      <c r="C20" s="40"/>
      <c r="D20" s="32">
        <f>IF(C20&gt;=3,10,C20)</f>
        <v>0</v>
      </c>
      <c r="E20" s="21"/>
    </row>
    <row r="21" spans="1:5">
      <c r="A21" s="51" t="s">
        <v>14</v>
      </c>
      <c r="B21" s="30"/>
      <c r="C21" s="49"/>
      <c r="D21" s="32"/>
      <c r="E21" s="16"/>
    </row>
    <row r="22" spans="1:5">
      <c r="A22" s="33" t="s">
        <v>15</v>
      </c>
      <c r="B22" s="30"/>
      <c r="C22" s="40"/>
      <c r="D22" s="32">
        <f>IF(C22=1,5,C22)</f>
        <v>0</v>
      </c>
      <c r="E22" s="21"/>
    </row>
    <row r="23" spans="1:5">
      <c r="A23" s="33" t="s">
        <v>16</v>
      </c>
      <c r="B23" s="30"/>
      <c r="C23" s="40"/>
      <c r="D23" s="32">
        <f>IF(C23=2,10,C23)</f>
        <v>0</v>
      </c>
      <c r="E23" s="21"/>
    </row>
    <row r="24" spans="1:5">
      <c r="A24" s="33" t="s">
        <v>34</v>
      </c>
      <c r="B24" s="30"/>
      <c r="C24" s="40"/>
      <c r="D24" s="32">
        <f>IF(C24&gt;=3,20,C24)</f>
        <v>0</v>
      </c>
      <c r="E24" s="21"/>
    </row>
    <row r="25" spans="1:5" ht="15.75">
      <c r="A25" s="47" t="s">
        <v>17</v>
      </c>
      <c r="B25" s="30"/>
      <c r="C25" s="49"/>
      <c r="D25" s="32"/>
      <c r="E25" s="16"/>
    </row>
    <row r="26" spans="1:5">
      <c r="A26" s="52" t="s">
        <v>18</v>
      </c>
      <c r="B26" s="30"/>
      <c r="C26" s="49"/>
      <c r="D26" s="32"/>
      <c r="E26" s="16"/>
    </row>
    <row r="27" spans="1:5">
      <c r="A27" s="33" t="s">
        <v>12</v>
      </c>
      <c r="B27" s="30"/>
      <c r="C27" s="40"/>
      <c r="D27" s="32">
        <f>IF(C27=1,2.5,C27)</f>
        <v>0</v>
      </c>
      <c r="E27" s="21"/>
    </row>
    <row r="28" spans="1:5">
      <c r="A28" s="33" t="s">
        <v>13</v>
      </c>
      <c r="B28" s="30"/>
      <c r="C28" s="40"/>
      <c r="D28" s="32">
        <f>IF(C28=2,5,C28)</f>
        <v>0</v>
      </c>
      <c r="E28" s="21"/>
    </row>
    <row r="29" spans="1:5">
      <c r="A29" s="33" t="s">
        <v>33</v>
      </c>
      <c r="B29" s="30"/>
      <c r="C29" s="40"/>
      <c r="D29" s="32">
        <f>IF(C29&gt;=3,10,C29)</f>
        <v>0</v>
      </c>
      <c r="E29" s="21"/>
    </row>
    <row r="30" spans="1:5">
      <c r="A30" s="52" t="s">
        <v>19</v>
      </c>
      <c r="B30" s="30"/>
      <c r="C30" s="49"/>
      <c r="D30" s="32"/>
      <c r="E30" s="16"/>
    </row>
    <row r="31" spans="1:5">
      <c r="A31" s="33" t="s">
        <v>15</v>
      </c>
      <c r="B31" s="30"/>
      <c r="C31" s="40"/>
      <c r="D31" s="32">
        <f>IF(C31=1,5,C31)</f>
        <v>0</v>
      </c>
      <c r="E31" s="21"/>
    </row>
    <row r="32" spans="1:5">
      <c r="A32" s="33" t="s">
        <v>35</v>
      </c>
      <c r="B32" s="30"/>
      <c r="C32" s="40"/>
      <c r="D32" s="32">
        <f>IF(C32&gt;=2,10,C32)</f>
        <v>0</v>
      </c>
      <c r="E32" s="21"/>
    </row>
    <row r="33" spans="1:5">
      <c r="A33" s="33"/>
      <c r="B33" s="30"/>
      <c r="C33" s="49"/>
      <c r="D33" s="32"/>
      <c r="E33" s="16"/>
    </row>
    <row r="34" spans="1:5" ht="15.75">
      <c r="A34" s="53" t="s">
        <v>20</v>
      </c>
      <c r="B34" s="48"/>
      <c r="C34" s="54"/>
      <c r="D34" s="55">
        <f>SUM(D18:D32)</f>
        <v>0</v>
      </c>
      <c r="E34" s="16"/>
    </row>
    <row r="35" spans="1:5" ht="15.75">
      <c r="A35" s="56" t="s">
        <v>21</v>
      </c>
      <c r="B35" s="57">
        <v>30</v>
      </c>
      <c r="C35" s="58"/>
      <c r="D35" s="59">
        <f>IF(D34&gt;30,30,D34)</f>
        <v>0</v>
      </c>
      <c r="E35" s="16"/>
    </row>
    <row r="36" spans="1:5" ht="15.75">
      <c r="A36" s="60"/>
      <c r="B36" s="48"/>
      <c r="C36" s="54"/>
      <c r="D36" s="61"/>
      <c r="E36" s="16"/>
    </row>
    <row r="37" spans="1:5" ht="46.5">
      <c r="A37" s="62" t="s">
        <v>36</v>
      </c>
      <c r="B37" s="48"/>
      <c r="C37" s="63"/>
      <c r="D37" s="64">
        <f>SUM(D38:D39)</f>
        <v>0</v>
      </c>
      <c r="E37" s="16"/>
    </row>
    <row r="38" spans="1:5">
      <c r="A38" s="33" t="s">
        <v>22</v>
      </c>
      <c r="B38" s="30"/>
      <c r="C38" s="65"/>
      <c r="D38" s="34">
        <f>C38*10</f>
        <v>0</v>
      </c>
      <c r="E38" s="21"/>
    </row>
    <row r="39" spans="1:5">
      <c r="A39" s="33" t="s">
        <v>23</v>
      </c>
      <c r="B39" s="30"/>
      <c r="C39" s="65"/>
      <c r="D39" s="34">
        <f>C39*15</f>
        <v>0</v>
      </c>
      <c r="E39" s="21"/>
    </row>
    <row r="40" spans="1:5" s="4" customFormat="1" ht="16.5" thickBot="1">
      <c r="A40" s="66" t="s">
        <v>24</v>
      </c>
      <c r="B40" s="67">
        <v>25</v>
      </c>
      <c r="C40" s="68"/>
      <c r="D40" s="69">
        <f>IF(D37&gt;25,25,D37)</f>
        <v>0</v>
      </c>
      <c r="E40" s="16"/>
    </row>
    <row r="41" spans="1:5" ht="20.100000000000001" customHeight="1" thickTop="1">
      <c r="A41" s="7" t="s">
        <v>25</v>
      </c>
      <c r="B41" s="8">
        <f>SUM(B4,B9,B13,B15)</f>
        <v>100</v>
      </c>
      <c r="C41" s="70"/>
      <c r="D41" s="8">
        <f>SUM(D4,D9,D13,D15)</f>
        <v>0</v>
      </c>
      <c r="E41" s="71"/>
    </row>
    <row r="44" spans="1:5">
      <c r="D44" s="75"/>
    </row>
    <row r="45" spans="1:5">
      <c r="D45" s="75"/>
    </row>
  </sheetData>
  <mergeCells count="1">
    <mergeCell ref="C1:D1"/>
  </mergeCells>
  <conditionalFormatting sqref="C41 E41:XFD41">
    <cfRule type="cellIs" dxfId="3" priority="19" operator="greaterThan">
      <formula>59.99</formula>
    </cfRule>
    <cfRule type="cellIs" dxfId="2" priority="20" operator="equal">
      <formula>59.4</formula>
    </cfRule>
    <cfRule type="cellIs" dxfId="1" priority="21" operator="equal">
      <formula>59.99</formula>
    </cfRule>
  </conditionalFormatting>
  <conditionalFormatting sqref="C41">
    <cfRule type="cellIs" dxfId="0" priority="22" operator="greaterThan">
      <formula>60</formula>
    </cfRule>
  </conditionalFormatting>
  <pageMargins left="0.39370078740157483" right="0.39370078740157483" top="0.39370078740157483" bottom="0.39370078740157483" header="0" footer="0"/>
  <pageSetup paperSize="9" scale="87"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3F31DD03A01D4794117392C639F9A9" ma:contentTypeVersion="2" ma:contentTypeDescription="Crie um novo documento." ma:contentTypeScope="" ma:versionID="6290cf11c7681c868a42f91cb1923241">
  <xsd:schema xmlns:xsd="http://www.w3.org/2001/XMLSchema" xmlns:xs="http://www.w3.org/2001/XMLSchema" xmlns:p="http://schemas.microsoft.com/office/2006/metadata/properties" xmlns:ns2="560746cd-810b-4410-a7a9-9d246a86a35e" targetNamespace="http://schemas.microsoft.com/office/2006/metadata/properties" ma:root="true" ma:fieldsID="f7e6028aa22910e9899bafcc2c42ecb2" ns2:_="">
    <xsd:import namespace="560746cd-810b-4410-a7a9-9d246a86a3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0746cd-810b-4410-a7a9-9d246a86a3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A1A7E6-65E7-4414-950A-B30734514068}">
  <ds:schemaRefs>
    <ds:schemaRef ds:uri="http://purl.org/dc/elements/1.1/"/>
    <ds:schemaRef ds:uri="http://purl.org/dc/dcmitype/"/>
    <ds:schemaRef ds:uri="560746cd-810b-4410-a7a9-9d246a86a35e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B2B3D20-8609-409F-84DD-1D02DE408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0746cd-810b-4410-a7a9-9d246a86a3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F5F823-706E-4C82-B41E-C29BC66420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Barema_Mestrado_Edital</vt:lpstr>
      <vt:lpstr>Barema_Mestrado_Edital!Area_de_impressao</vt:lpstr>
    </vt:vector>
  </TitlesOfParts>
  <Manager/>
  <Company>Federal University of Minas Gerais - Brazil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Aristobolo Mendes da Silva</dc:creator>
  <cp:keywords/>
  <dc:description/>
  <cp:lastModifiedBy>Biocel</cp:lastModifiedBy>
  <cp:revision/>
  <dcterms:created xsi:type="dcterms:W3CDTF">2019-04-15T22:26:16Z</dcterms:created>
  <dcterms:modified xsi:type="dcterms:W3CDTF">2025-02-27T17:39:51Z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0x010100B43F31DD03A01D4794117392C639F9A9</vt:lpwstr>
  </property>
</Properties>
</file>