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DM\Google Drive\Biologia Celular - UFMG\Edital Mestrado 2020_3 Remanescentes\"/>
    </mc:Choice>
  </mc:AlternateContent>
  <bookViews>
    <workbookView xWindow="5385" yWindow="540" windowWidth="24240" windowHeight="13740" tabRatio="500"/>
  </bookViews>
  <sheets>
    <sheet name="Barema" sheetId="3" r:id="rId1"/>
    <sheet name="Sheet1" sheetId="6" r:id="rId2"/>
  </sheets>
  <definedNames>
    <definedName name="_xlnm.Print_Area" localSheetId="0">Barema!$A$1:$D$43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3" l="1"/>
  <c r="B41" i="3"/>
  <c r="D32" i="3" l="1"/>
  <c r="D31" i="3"/>
  <c r="D20" i="3"/>
  <c r="D19" i="3"/>
  <c r="D18" i="3"/>
  <c r="D29" i="3"/>
  <c r="D24" i="3"/>
  <c r="D23" i="3"/>
  <c r="D22" i="3"/>
  <c r="D28" i="3"/>
  <c r="D27" i="3"/>
  <c r="D12" i="3"/>
  <c r="D11" i="3"/>
  <c r="D8" i="3"/>
  <c r="D38" i="3"/>
  <c r="D39" i="3"/>
  <c r="D7" i="3"/>
  <c r="D6" i="3"/>
  <c r="D3" i="3"/>
  <c r="D4" i="3" s="1"/>
  <c r="D10" i="3" l="1"/>
  <c r="D13" i="3" s="1"/>
  <c r="D5" i="3"/>
  <c r="D9" i="3" s="1"/>
  <c r="D37" i="3"/>
  <c r="D40" i="3" s="1"/>
  <c r="D34" i="3"/>
  <c r="D35" i="3" s="1"/>
  <c r="D15" i="3"/>
</calcChain>
</file>

<file path=xl/sharedStrings.xml><?xml version="1.0" encoding="utf-8"?>
<sst xmlns="http://schemas.openxmlformats.org/spreadsheetml/2006/main" count="43" uniqueCount="36">
  <si>
    <t>-Nacional</t>
  </si>
  <si>
    <t>-Internacional</t>
  </si>
  <si>
    <t>TOTAL</t>
  </si>
  <si>
    <t>Pontuação MÁXIMA</t>
  </si>
  <si>
    <t>QTDE</t>
  </si>
  <si>
    <t>PONT</t>
  </si>
  <si>
    <t>Pontuação máxima</t>
  </si>
  <si>
    <t>Participação em projetos de pesquisa/extensão (1 pt/projeto)</t>
  </si>
  <si>
    <t>Igual a um/uma (3 pts)</t>
  </si>
  <si>
    <t>Nacional (3 pts/ano)</t>
  </si>
  <si>
    <t>Co-autor:</t>
  </si>
  <si>
    <t>1º autor:</t>
  </si>
  <si>
    <r>
      <rPr>
        <sz val="12"/>
        <rFont val="Menlo Italic"/>
      </rPr>
      <t>≧</t>
    </r>
    <r>
      <rPr>
        <sz val="12"/>
        <rFont val="Arial"/>
      </rPr>
      <t xml:space="preserve"> 2 (10 pts)</t>
    </r>
  </si>
  <si>
    <t>1 (5 pts)</t>
  </si>
  <si>
    <t>Co-autor: 10 pts</t>
  </si>
  <si>
    <t>1º autor: 15 pts</t>
  </si>
  <si>
    <t>a) Resumos estendido e poster</t>
  </si>
  <si>
    <t>b) Participacão em eventos/congressos</t>
  </si>
  <si>
    <t>c) Capítulos de livro, artigos, patentes (estratificar de acordo com o FI)</t>
  </si>
  <si>
    <t>Pontuação máxima (c)</t>
  </si>
  <si>
    <t>Pontuação máxima (a+b+c)</t>
  </si>
  <si>
    <t>Sub-total (a + b)</t>
  </si>
  <si>
    <t>Pontuação  máxima (a + b)</t>
  </si>
  <si>
    <t>1 (2,5 pts)</t>
  </si>
  <si>
    <t>2 (5 pts)</t>
  </si>
  <si>
    <r>
      <rPr>
        <sz val="12"/>
        <rFont val="Menlo Italic"/>
      </rPr>
      <t>≧</t>
    </r>
    <r>
      <rPr>
        <sz val="12"/>
        <rFont val="Arial"/>
      </rPr>
      <t xml:space="preserve"> 3 (10 pts)</t>
    </r>
  </si>
  <si>
    <t>2 (10 pts)</t>
  </si>
  <si>
    <r>
      <rPr>
        <sz val="12"/>
        <rFont val="Menlo Italic"/>
      </rPr>
      <t>≧</t>
    </r>
    <r>
      <rPr>
        <sz val="12"/>
        <rFont val="Arial"/>
      </rPr>
      <t xml:space="preserve"> 3 (20 pts)</t>
    </r>
  </si>
  <si>
    <r>
      <t>(</t>
    </r>
    <r>
      <rPr>
        <b/>
        <sz val="12"/>
        <rFont val="Arial"/>
      </rPr>
      <t>OBS</t>
    </r>
    <r>
      <rPr>
        <sz val="12"/>
        <rFont val="Arial"/>
      </rPr>
      <t>: APENAS AS CÉLULAS EM AMARELO DEVEM SER PREENCHIDAS)</t>
    </r>
  </si>
  <si>
    <t>Créditos da planilha: elaborada por Prof. Aristóbolo</t>
  </si>
  <si>
    <t>Nome do candidato</t>
  </si>
  <si>
    <t>Internacional (5 pts/ano)</t>
  </si>
  <si>
    <t>I . Cursos extra-curriculares e consultorias em áreas afins (1 ponto por curso)</t>
  </si>
  <si>
    <t>II . ESTÁGIOS E EXPERIÊNCIA PROFISSIONAL:
IC, monitoria, docência, estágios em laboratórios e outros, emprego com relevância na área.</t>
  </si>
  <si>
    <t>III . Prêmios e Apresentação oral em congressos</t>
  </si>
  <si>
    <t>IV. PRODUÇÃO INTELECTUAL: a) Resumo estendido em anais de congresso, apresentação de pôster em congressos; b) Participação em eventos; c) Capítulos de livro, artigos publicados, patentes.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</si>
</sst>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</font>
    <font>
      <b/>
      <sz val="11"/>
      <name val="Arial"/>
    </font>
    <font>
      <sz val="12"/>
      <color rgb="FF0000FF"/>
      <name val="Arial"/>
    </font>
    <font>
      <b/>
      <sz val="12"/>
      <color rgb="FF0000FF"/>
      <name val="Arial"/>
    </font>
    <font>
      <b/>
      <sz val="11"/>
      <color rgb="FF0000FF"/>
      <name val="Arial"/>
    </font>
    <font>
      <sz val="11"/>
      <color rgb="FF0000FF"/>
      <name val="Arial"/>
    </font>
    <font>
      <sz val="12"/>
      <name val="Arial"/>
    </font>
    <font>
      <b/>
      <sz val="12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name val="Arial"/>
    </font>
    <font>
      <b/>
      <sz val="14"/>
      <name val="Arial"/>
    </font>
    <font>
      <sz val="12"/>
      <name val="Menlo Italic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7" fillId="0" borderId="0" xfId="0" applyNumberFormat="1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4" fontId="4" fillId="0" borderId="0" xfId="0" applyNumberFormat="1" applyFont="1" applyBorder="1" applyAlignment="1">
      <alignment vertical="center"/>
    </xf>
    <xf numFmtId="0" fontId="11" fillId="0" borderId="0" xfId="0" applyFont="1" applyBorder="1"/>
    <xf numFmtId="0" fontId="3" fillId="5" borderId="0" xfId="0" applyFont="1" applyFill="1" applyBorder="1"/>
    <xf numFmtId="0" fontId="12" fillId="0" borderId="4" xfId="0" applyFont="1" applyFill="1" applyBorder="1"/>
    <xf numFmtId="2" fontId="12" fillId="0" borderId="9" xfId="0" applyNumberFormat="1" applyFont="1" applyFill="1" applyBorder="1"/>
    <xf numFmtId="4" fontId="10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4" fontId="10" fillId="0" borderId="8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right"/>
    </xf>
    <xf numFmtId="2" fontId="9" fillId="0" borderId="7" xfId="0" applyNumberFormat="1" applyFont="1" applyBorder="1"/>
    <xf numFmtId="2" fontId="9" fillId="0" borderId="7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2" fontId="10" fillId="0" borderId="9" xfId="0" applyNumberFormat="1" applyFont="1" applyFill="1" applyBorder="1" applyAlignment="1">
      <alignment vertical="center"/>
    </xf>
    <xf numFmtId="2" fontId="10" fillId="4" borderId="8" xfId="0" applyNumberFormat="1" applyFont="1" applyFill="1" applyBorder="1" applyAlignment="1">
      <alignment vertical="center"/>
    </xf>
    <xf numFmtId="2" fontId="3" fillId="0" borderId="0" xfId="0" applyNumberFormat="1" applyFont="1" applyBorder="1"/>
    <xf numFmtId="1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6" fillId="4" borderId="6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right"/>
    </xf>
    <xf numFmtId="2" fontId="10" fillId="4" borderId="8" xfId="0" applyNumberFormat="1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/>
    <xf numFmtId="2" fontId="10" fillId="4" borderId="3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right" vertical="center" wrapText="1"/>
    </xf>
    <xf numFmtId="2" fontId="10" fillId="4" borderId="9" xfId="0" applyNumberFormat="1" applyFont="1" applyFill="1" applyBorder="1" applyAlignment="1">
      <alignment vertical="center"/>
    </xf>
    <xf numFmtId="2" fontId="9" fillId="4" borderId="5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right"/>
    </xf>
    <xf numFmtId="2" fontId="10" fillId="3" borderId="7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right" wrapText="1"/>
    </xf>
    <xf numFmtId="0" fontId="10" fillId="0" borderId="4" xfId="0" applyFont="1" applyBorder="1" applyAlignment="1">
      <alignment vertical="center" wrapText="1"/>
    </xf>
    <xf numFmtId="2" fontId="10" fillId="3" borderId="4" xfId="0" applyNumberFormat="1" applyFont="1" applyFill="1" applyBorder="1" applyAlignment="1">
      <alignment horizontal="right" wrapText="1"/>
    </xf>
    <xf numFmtId="2" fontId="10" fillId="0" borderId="4" xfId="0" applyNumberFormat="1" applyFont="1" applyFill="1" applyBorder="1" applyAlignment="1">
      <alignment horizontal="right" wrapText="1"/>
    </xf>
    <xf numFmtId="2" fontId="6" fillId="0" borderId="7" xfId="0" applyNumberFormat="1" applyFont="1" applyFill="1" applyBorder="1" applyAlignment="1">
      <alignment horizontal="right"/>
    </xf>
    <xf numFmtId="2" fontId="9" fillId="0" borderId="2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wrapText="1"/>
    </xf>
    <xf numFmtId="2" fontId="10" fillId="3" borderId="7" xfId="0" applyNumberFormat="1" applyFont="1" applyFill="1" applyBorder="1" applyAlignment="1">
      <alignment horizontal="right"/>
    </xf>
    <xf numFmtId="2" fontId="9" fillId="3" borderId="10" xfId="0" applyNumberFormat="1" applyFont="1" applyFill="1" applyBorder="1"/>
    <xf numFmtId="2" fontId="10" fillId="3" borderId="8" xfId="0" applyNumberFormat="1" applyFont="1" applyFill="1" applyBorder="1" applyAlignment="1">
      <alignment vertical="center"/>
    </xf>
    <xf numFmtId="2" fontId="9" fillId="3" borderId="6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</cellXfs>
  <cellStyles count="22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85" zoomScaleNormal="85" workbookViewId="0">
      <selection activeCell="G5" sqref="G5"/>
    </sheetView>
  </sheetViews>
  <sheetFormatPr defaultColWidth="10.875" defaultRowHeight="15"/>
  <cols>
    <col min="1" max="1" width="73.375" style="1" customWidth="1"/>
    <col min="2" max="2" width="11.375" style="7" customWidth="1"/>
    <col min="3" max="3" width="6.125" style="49" customWidth="1"/>
    <col min="4" max="4" width="9.125" style="2" customWidth="1"/>
    <col min="5" max="5" width="6.125" style="37" customWidth="1"/>
    <col min="6" max="6" width="9.125" style="38" customWidth="1"/>
    <col min="7" max="14" width="10.875" style="8"/>
    <col min="15" max="16" width="10.875" style="9"/>
    <col min="17" max="16384" width="10.875" style="2"/>
  </cols>
  <sheetData>
    <row r="1" spans="1:16" s="1" customFormat="1" ht="48" customHeight="1">
      <c r="A1" s="82" t="s">
        <v>28</v>
      </c>
      <c r="B1" s="12" t="s">
        <v>3</v>
      </c>
      <c r="C1" s="88" t="s">
        <v>30</v>
      </c>
      <c r="D1" s="89"/>
      <c r="E1" s="90"/>
      <c r="F1" s="90"/>
    </row>
    <row r="2" spans="1:16" ht="16.5" thickBot="1">
      <c r="A2" s="13"/>
      <c r="B2" s="14"/>
      <c r="C2" s="43" t="s">
        <v>4</v>
      </c>
      <c r="D2" s="15" t="s">
        <v>5</v>
      </c>
      <c r="E2" s="27"/>
      <c r="F2" s="28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2.25" thickTop="1">
      <c r="A3" s="86" t="s">
        <v>32</v>
      </c>
      <c r="B3" s="22"/>
      <c r="C3" s="83"/>
      <c r="D3" s="40">
        <f>C3*1</f>
        <v>0</v>
      </c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6.5" thickBot="1">
      <c r="A4" s="52" t="s">
        <v>6</v>
      </c>
      <c r="B4" s="23">
        <v>5</v>
      </c>
      <c r="C4" s="39"/>
      <c r="D4" s="41">
        <f>IF(D3&gt;5,5,D3)</f>
        <v>0</v>
      </c>
      <c r="E4" s="33"/>
      <c r="F4" s="32"/>
    </row>
    <row r="5" spans="1:16" ht="48" thickTop="1">
      <c r="A5" s="86" t="s">
        <v>33</v>
      </c>
      <c r="B5" s="22"/>
      <c r="C5" s="44"/>
      <c r="D5" s="42">
        <f>SUM(D6:D8)</f>
        <v>0</v>
      </c>
      <c r="E5" s="29"/>
      <c r="F5" s="34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53" t="s">
        <v>9</v>
      </c>
      <c r="B6" s="20"/>
      <c r="C6" s="54"/>
      <c r="D6" s="18">
        <f>C6*$B$6</f>
        <v>0</v>
      </c>
      <c r="E6" s="29"/>
      <c r="F6" s="35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53" t="s">
        <v>31</v>
      </c>
      <c r="B7" s="20"/>
      <c r="C7" s="54"/>
      <c r="D7" s="18">
        <f>C7*$B$7</f>
        <v>0</v>
      </c>
      <c r="E7" s="29"/>
      <c r="F7" s="35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55" t="s">
        <v>7</v>
      </c>
      <c r="B8" s="51"/>
      <c r="C8" s="54"/>
      <c r="D8" s="51">
        <f>C8*$B$8</f>
        <v>0</v>
      </c>
      <c r="E8" s="29"/>
      <c r="F8" s="36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4" customFormat="1" ht="16.5" thickBot="1">
      <c r="A9" s="52" t="s">
        <v>6</v>
      </c>
      <c r="B9" s="23">
        <v>20</v>
      </c>
      <c r="C9" s="45"/>
      <c r="D9" s="41">
        <f>IF(D5&gt;15,15,D5)</f>
        <v>0</v>
      </c>
      <c r="E9" s="31"/>
      <c r="F9" s="32"/>
    </row>
    <row r="10" spans="1:16" s="5" customFormat="1" ht="16.5" thickTop="1">
      <c r="A10" s="50" t="s">
        <v>34</v>
      </c>
      <c r="B10" s="22"/>
      <c r="C10" s="46"/>
      <c r="D10" s="42">
        <f>SUM(D11:D12)</f>
        <v>0</v>
      </c>
      <c r="E10" s="27"/>
      <c r="F10" s="34"/>
    </row>
    <row r="11" spans="1:16">
      <c r="A11" s="53" t="s">
        <v>8</v>
      </c>
      <c r="B11" s="20"/>
      <c r="C11" s="84"/>
      <c r="D11" s="18">
        <f>C11*$B$11</f>
        <v>0</v>
      </c>
      <c r="E11" s="29"/>
      <c r="F11" s="35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53" t="s">
        <v>12</v>
      </c>
      <c r="B12" s="20"/>
      <c r="C12" s="84"/>
      <c r="D12" s="18">
        <f>C12*$B$12</f>
        <v>0</v>
      </c>
      <c r="E12" s="29"/>
      <c r="F12" s="35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4" customFormat="1" ht="16.5" thickBot="1">
      <c r="A13" s="52" t="s">
        <v>6</v>
      </c>
      <c r="B13" s="23">
        <v>20</v>
      </c>
      <c r="C13" s="47"/>
      <c r="D13" s="41">
        <f>IF(D10&gt;10,10,D10)</f>
        <v>0</v>
      </c>
      <c r="E13" s="31"/>
      <c r="F13" s="32"/>
    </row>
    <row r="14" spans="1:16" s="5" customFormat="1" ht="48" thickTop="1">
      <c r="A14" s="87" t="s">
        <v>35</v>
      </c>
      <c r="B14" s="22"/>
      <c r="C14" s="46"/>
      <c r="D14" s="42"/>
      <c r="E14" s="27"/>
      <c r="F14" s="34"/>
    </row>
    <row r="15" spans="1:16" s="5" customFormat="1" ht="15.75">
      <c r="A15" s="57" t="s">
        <v>20</v>
      </c>
      <c r="B15" s="58">
        <v>55</v>
      </c>
      <c r="C15" s="59"/>
      <c r="D15" s="60">
        <f>IF(D14&gt;55,55,D14)</f>
        <v>0</v>
      </c>
      <c r="E15" s="27"/>
      <c r="F15" s="34"/>
    </row>
    <row r="16" spans="1:16" ht="15.75">
      <c r="A16" s="64" t="s">
        <v>16</v>
      </c>
      <c r="B16" s="65"/>
      <c r="C16" s="85"/>
      <c r="D16" s="67"/>
      <c r="E16" s="29"/>
      <c r="F16" s="35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56" t="s">
        <v>10</v>
      </c>
      <c r="B17" s="20"/>
      <c r="C17" s="17"/>
      <c r="D17" s="18"/>
      <c r="E17" s="29"/>
      <c r="F17" s="35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55" t="s">
        <v>23</v>
      </c>
      <c r="B18" s="20"/>
      <c r="C18" s="84"/>
      <c r="D18" s="18">
        <f>IF(C18=1,2.5,C18)</f>
        <v>0</v>
      </c>
      <c r="E18" s="29"/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55" t="s">
        <v>24</v>
      </c>
      <c r="B19" s="20"/>
      <c r="C19" s="84"/>
      <c r="D19" s="18">
        <f>IF(C19=2,5,C19)</f>
        <v>0</v>
      </c>
      <c r="E19" s="29"/>
      <c r="F19" s="35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55" t="s">
        <v>25</v>
      </c>
      <c r="B20" s="20"/>
      <c r="C20" s="84"/>
      <c r="D20" s="18">
        <f>IF(C20&gt;=3,10,C20)</f>
        <v>0</v>
      </c>
      <c r="E20" s="29"/>
      <c r="F20" s="3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56" t="s">
        <v>11</v>
      </c>
      <c r="B21" s="20"/>
      <c r="C21" s="17"/>
      <c r="D21" s="18"/>
      <c r="E21" s="29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55" t="s">
        <v>13</v>
      </c>
      <c r="B22" s="20"/>
      <c r="C22" s="84"/>
      <c r="D22" s="18">
        <f>IF(C22=1,5,C22)</f>
        <v>0</v>
      </c>
      <c r="E22" s="29"/>
      <c r="F22" s="35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55" t="s">
        <v>26</v>
      </c>
      <c r="B23" s="20"/>
      <c r="C23" s="84"/>
      <c r="D23" s="18">
        <f>IF(C23=2,10,C23)</f>
        <v>0</v>
      </c>
      <c r="E23" s="29"/>
      <c r="F23" s="3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55" t="s">
        <v>27</v>
      </c>
      <c r="B24" s="20"/>
      <c r="C24" s="84"/>
      <c r="D24" s="18">
        <f>IF(C24&gt;=3,20,C24)</f>
        <v>0</v>
      </c>
      <c r="E24" s="29"/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64" t="s">
        <v>17</v>
      </c>
      <c r="B25" s="68"/>
      <c r="C25" s="85"/>
      <c r="D25" s="69"/>
      <c r="E25" s="29"/>
      <c r="F25" s="3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1" t="s">
        <v>0</v>
      </c>
      <c r="B26" s="20"/>
      <c r="C26" s="17"/>
      <c r="D26" s="18"/>
      <c r="E26" s="29"/>
      <c r="F26" s="35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55" t="s">
        <v>23</v>
      </c>
      <c r="B27" s="20"/>
      <c r="C27" s="84"/>
      <c r="D27" s="18">
        <f>IF(C27=1,2.5,C27)</f>
        <v>0</v>
      </c>
      <c r="E27" s="29"/>
      <c r="F27" s="35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55" t="s">
        <v>24</v>
      </c>
      <c r="B28" s="20"/>
      <c r="C28" s="84"/>
      <c r="D28" s="18">
        <f>IF(C28=2,5,C28)</f>
        <v>0</v>
      </c>
      <c r="E28" s="29"/>
      <c r="F28" s="35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55" t="s">
        <v>25</v>
      </c>
      <c r="B29" s="20"/>
      <c r="C29" s="84"/>
      <c r="D29" s="18">
        <f>IF(C29&gt;=3,10,C29)</f>
        <v>0</v>
      </c>
      <c r="E29" s="29"/>
      <c r="F29" s="35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1" t="s">
        <v>1</v>
      </c>
      <c r="B30" s="20"/>
      <c r="C30" s="17"/>
      <c r="D30" s="18"/>
      <c r="E30" s="29"/>
      <c r="F30" s="35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55" t="s">
        <v>13</v>
      </c>
      <c r="B31" s="20"/>
      <c r="C31" s="84"/>
      <c r="D31" s="18">
        <f>IF(C31=1,5,C31)</f>
        <v>0</v>
      </c>
      <c r="E31" s="29"/>
      <c r="F31" s="35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55" t="s">
        <v>12</v>
      </c>
      <c r="B32" s="20"/>
      <c r="C32" s="84"/>
      <c r="D32" s="18">
        <f>IF(C32&gt;=2,10,C32)</f>
        <v>0</v>
      </c>
      <c r="E32" s="29"/>
      <c r="F32" s="35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55"/>
      <c r="B33" s="20"/>
      <c r="C33" s="17"/>
      <c r="D33" s="18"/>
      <c r="E33" s="29"/>
      <c r="F33" s="3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>
      <c r="A34" s="76" t="s">
        <v>21</v>
      </c>
      <c r="B34" s="65"/>
      <c r="C34" s="66"/>
      <c r="D34" s="63">
        <f>SUM(D18:D32)</f>
        <v>0</v>
      </c>
      <c r="E34" s="29"/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>
      <c r="A35" s="72" t="s">
        <v>22</v>
      </c>
      <c r="B35" s="61">
        <v>30</v>
      </c>
      <c r="C35" s="62"/>
      <c r="D35" s="77">
        <f>IF(D34&gt;30,30,D34)</f>
        <v>0</v>
      </c>
      <c r="E35" s="29"/>
      <c r="F35" s="35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6" customFormat="1" ht="15.75">
      <c r="A36" s="73"/>
      <c r="B36" s="65"/>
      <c r="C36" s="66"/>
      <c r="D36" s="74"/>
      <c r="E36" s="29"/>
      <c r="F36" s="35"/>
    </row>
    <row r="37" spans="1:16" ht="15.75">
      <c r="A37" s="71" t="s">
        <v>18</v>
      </c>
      <c r="B37" s="16"/>
      <c r="C37" s="75"/>
      <c r="D37" s="78">
        <f>SUM(D38:D39)</f>
        <v>0</v>
      </c>
      <c r="E37" s="29"/>
      <c r="F37" s="36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55" t="s">
        <v>14</v>
      </c>
      <c r="B38" s="20"/>
      <c r="C38" s="54"/>
      <c r="D38" s="19">
        <f>C38*$B$38</f>
        <v>0</v>
      </c>
      <c r="E38" s="29"/>
      <c r="F38" s="36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55" t="s">
        <v>15</v>
      </c>
      <c r="B39" s="20"/>
      <c r="C39" s="54"/>
      <c r="D39" s="19">
        <f>C39*$B$39</f>
        <v>0</v>
      </c>
      <c r="E39" s="29"/>
      <c r="F39" s="36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4" customFormat="1" ht="16.5" thickBot="1">
      <c r="A40" s="70" t="s">
        <v>19</v>
      </c>
      <c r="B40" s="79">
        <v>25</v>
      </c>
      <c r="C40" s="80"/>
      <c r="D40" s="81">
        <f>IF(D37&gt;25,25,D37)</f>
        <v>0</v>
      </c>
      <c r="E40" s="31"/>
      <c r="F40" s="32"/>
    </row>
    <row r="41" spans="1:16" s="6" customFormat="1" ht="20.100000000000001" customHeight="1" thickTop="1">
      <c r="A41" s="10" t="s">
        <v>2</v>
      </c>
      <c r="B41" s="11">
        <f>SUM(B4,B9,B13,B15)</f>
        <v>100</v>
      </c>
      <c r="C41" s="48"/>
      <c r="D41" s="11">
        <f>SUM(D4,D9,D13,D15)</f>
        <v>0</v>
      </c>
      <c r="E41" s="25"/>
      <c r="F41" s="26"/>
    </row>
    <row r="43" spans="1:16">
      <c r="A43" s="1" t="s">
        <v>29</v>
      </c>
    </row>
    <row r="44" spans="1:16">
      <c r="D44" s="24"/>
    </row>
    <row r="45" spans="1:16">
      <c r="D45" s="24"/>
    </row>
  </sheetData>
  <mergeCells count="1">
    <mergeCell ref="C1:D1"/>
  </mergeCells>
  <conditionalFormatting sqref="C41 E41:F41">
    <cfRule type="cellIs" dxfId="3" priority="13" operator="greaterThan">
      <formula>60</formula>
    </cfRule>
  </conditionalFormatting>
  <conditionalFormatting sqref="O41:XFD41 C41 E41:F41">
    <cfRule type="cellIs" dxfId="2" priority="9" operator="greaterThan">
      <formula>59.99</formula>
    </cfRule>
    <cfRule type="cellIs" dxfId="1" priority="10" operator="equal">
      <formula>59.4</formula>
    </cfRule>
    <cfRule type="cellIs" dxfId="0" priority="11" operator="equal">
      <formula>59.99</formula>
    </cfRule>
  </conditionalFormatting>
  <pageMargins left="0.39370078740157483" right="0.39370078740157483" top="0.39370078740157483" bottom="0.39370078740157483" header="0" footer="0"/>
  <pageSetup paperSize="9" scale="8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Barema</vt:lpstr>
      <vt:lpstr>Sheet1</vt:lpstr>
      <vt:lpstr>Barema!Area_de_impressao</vt:lpstr>
    </vt:vector>
  </TitlesOfParts>
  <Company>Federal University of Minas Gerais - Brazil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Aristobolo Mendes da Silva</dc:creator>
  <cp:lastModifiedBy>Edmar Batista</cp:lastModifiedBy>
  <cp:lastPrinted>2020-12-09T22:04:35Z</cp:lastPrinted>
  <dcterms:created xsi:type="dcterms:W3CDTF">2019-04-15T22:26:16Z</dcterms:created>
  <dcterms:modified xsi:type="dcterms:W3CDTF">2020-12-09T22:20:01Z</dcterms:modified>
</cp:coreProperties>
</file>